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<sst xmlns="http://schemas.openxmlformats.org/spreadsheetml/2006/main" count="44" uniqueCount="42">
  <si>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Com. 1</t>
  </si>
  <si>
    <t>Com 2</t>
  </si>
  <si>
    <t>Jaccards</t>
  </si>
  <si>
    <t>Total</t>
  </si>
  <si>
    <t>A</t>
  </si>
  <si>
    <t>B</t>
  </si>
  <si>
    <t>C</t>
  </si>
  <si>
    <t>D</t>
  </si>
  <si>
    <t>PSI</t>
  </si>
  <si>
    <t>H'</t>
  </si>
  <si>
    <t>Species 1</t>
  </si>
  <si>
    <t>Species 2</t>
  </si>
  <si>
    <t>Species 3</t>
  </si>
  <si>
    <t>Species 4</t>
  </si>
  <si>
    <t>Species 5</t>
  </si>
  <si>
    <t>Species 6</t>
  </si>
  <si>
    <t>Species 7</t>
  </si>
  <si>
    <t>Species 8</t>
  </si>
  <si>
    <t>Species 9</t>
  </si>
  <si>
    <t>Species 10</t>
  </si>
  <si>
    <t>Species 11</t>
  </si>
  <si>
    <t>Species 12</t>
  </si>
  <si>
    <t>Species 13</t>
  </si>
  <si>
    <t>Species 14</t>
  </si>
  <si>
    <t>Species 15</t>
  </si>
  <si>
    <t>Species 16</t>
  </si>
  <si>
    <t>Species 17</t>
  </si>
  <si>
    <t>Species 18</t>
  </si>
  <si>
    <t>Species 19</t>
  </si>
  <si>
    <t>Species 20</t>
  </si>
  <si>
    <t>Species 21</t>
  </si>
  <si>
    <t>Species 22</t>
  </si>
  <si>
    <t>Species 23</t>
  </si>
  <si>
    <t>Species 24</t>
  </si>
  <si>
    <t>Species 25</t>
  </si>
  <si>
    <t>N</t>
  </si>
  <si>
    <t>Diversity Indices</t>
  </si>
  <si>
    <t>S</t>
  </si>
  <si>
    <r>
      <t>p</t>
    </r>
    <r>
      <rPr>
        <b/>
        <vertAlign val="subscript"/>
        <sz val="16"/>
        <rFont val="Times New Roman"/>
        <family val="1"/>
      </rPr>
      <t>i sp. 1</t>
    </r>
  </si>
  <si>
    <r>
      <t>p</t>
    </r>
    <r>
      <rPr>
        <b/>
        <vertAlign val="subscript"/>
        <sz val="16"/>
        <rFont val="Times New Roman"/>
        <family val="1"/>
      </rPr>
      <t>i sp. 2</t>
    </r>
  </si>
  <si>
    <r>
      <t>Min p</t>
    </r>
    <r>
      <rPr>
        <b/>
        <vertAlign val="subscript"/>
        <sz val="12"/>
        <rFont val="Times New Roman"/>
        <family val="1"/>
      </rPr>
      <t>i</t>
    </r>
  </si>
  <si>
    <r>
      <t>p</t>
    </r>
    <r>
      <rPr>
        <b/>
        <vertAlign val="subscript"/>
        <sz val="12"/>
        <rFont val="Times New Roman"/>
        <family val="1"/>
      </rPr>
      <t xml:space="preserve">i * </t>
    </r>
    <r>
      <rPr>
        <b/>
        <i/>
        <sz val="12"/>
        <rFont val="Times New Roman"/>
        <family val="1"/>
      </rPr>
      <t>ln</t>
    </r>
    <r>
      <rPr>
        <b/>
        <sz val="12"/>
        <rFont val="Times New Roman"/>
        <family val="1"/>
      </rPr>
      <t xml:space="preserve"> p</t>
    </r>
    <r>
      <rPr>
        <b/>
        <vertAlign val="subscript"/>
        <sz val="12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</si>
</sst>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0" borderId="0" xfId="0" applyNumberFormat="1" applyFont="1" applyAlignment="1" applyProtection="1" quotePrefix="1">
      <alignment horizontal="center"/>
      <protection locked="0"/>
    </xf>
    <xf numFmtId="0" fontId="9" fillId="0" borderId="0" xfId="0" applyNumberFormat="1" applyFont="1" applyAlignment="1" applyProtection="1" quotePrefix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4" borderId="1" xfId="0" applyFont="1" applyFill="1" applyBorder="1" applyAlignment="1">
      <alignment/>
    </xf>
    <xf numFmtId="2" fontId="1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C9" sqref="C9"/>
    </sheetView>
  </sheetViews>
  <sheetFormatPr defaultColWidth="9.140625" defaultRowHeight="12.75"/>
  <cols>
    <col min="1" max="1" width="11.421875" style="0" customWidth="1"/>
    <col min="2" max="2" width="11.00390625" style="0" bestFit="1" customWidth="1"/>
  </cols>
  <sheetData>
    <row r="1" spans="1:12" ht="23.25">
      <c r="A1" s="10"/>
      <c r="B1" s="2" t="s">
        <v>0</v>
      </c>
      <c r="C1" s="5" t="s">
        <v>1</v>
      </c>
      <c r="D1" s="3" t="s">
        <v>38</v>
      </c>
      <c r="E1" s="6" t="s">
        <v>39</v>
      </c>
      <c r="F1" s="11" t="s">
        <v>40</v>
      </c>
      <c r="G1" s="10"/>
      <c r="H1" s="9" t="s">
        <v>2</v>
      </c>
      <c r="I1" s="10"/>
      <c r="J1" s="10"/>
      <c r="K1" s="4" t="s">
        <v>41</v>
      </c>
      <c r="L1" s="8" t="s">
        <v>41</v>
      </c>
    </row>
    <row r="2" spans="1:12" ht="15.75">
      <c r="A2" s="9" t="s">
        <v>10</v>
      </c>
      <c r="B2" s="14">
        <v>0</v>
      </c>
      <c r="C2" s="15">
        <v>5</v>
      </c>
      <c r="D2" s="1">
        <f>IF(B2&gt;-1,B2/$B$27,"")</f>
        <v>0</v>
      </c>
      <c r="E2" s="7">
        <f>IF(C2&gt;-1,C2/$C$27,"")</f>
        <v>0.08196721311475409</v>
      </c>
      <c r="F2" s="10">
        <f>MIN(D2:E2)</f>
        <v>0</v>
      </c>
      <c r="G2" s="10"/>
      <c r="H2" s="12" t="str">
        <f>IF(B2&lt;&gt;"",IF(B2&gt;0,IF(C2&gt;0,"a","b"),IF(C2&gt;0,"c","d")),"")</f>
        <v>c</v>
      </c>
      <c r="I2" s="10"/>
      <c r="J2" s="10"/>
      <c r="K2" s="1">
        <f>IF(B2&gt;0,D2*(LN(D2)),"")</f>
      </c>
      <c r="L2" s="7">
        <f>IF(C2&gt;0,E2*(LN(E2)),"")</f>
        <v>-0.20503573374911563</v>
      </c>
    </row>
    <row r="3" spans="1:12" ht="15.75">
      <c r="A3" s="9" t="s">
        <v>11</v>
      </c>
      <c r="B3" s="14">
        <v>0</v>
      </c>
      <c r="C3" s="15">
        <v>5</v>
      </c>
      <c r="D3" s="1">
        <f aca="true" t="shared" si="0" ref="D3:D26">IF(B3&gt;-1,B3/$B$27,"")</f>
        <v>0</v>
      </c>
      <c r="E3" s="7">
        <f aca="true" t="shared" si="1" ref="E3:E26">IF(C3&gt;-1,C3/$C$27,"")</f>
        <v>0.08196721311475409</v>
      </c>
      <c r="F3" s="10">
        <f aca="true" t="shared" si="2" ref="F3:F26">MIN(D3:E3)</f>
        <v>0</v>
      </c>
      <c r="G3" s="10"/>
      <c r="H3" s="12" t="str">
        <f aca="true" t="shared" si="3" ref="H3:H26">IF(B3&lt;&gt;"",IF(B3&gt;0,IF(C3&gt;0,"a","b"),IF(C3&gt;0,"c","d")),"")</f>
        <v>c</v>
      </c>
      <c r="I3" s="10"/>
      <c r="J3" s="10"/>
      <c r="K3" s="1">
        <f aca="true" t="shared" si="4" ref="K3:K26">IF(B3&gt;0,D3*(LN(D3)),"")</f>
      </c>
      <c r="L3" s="7">
        <f aca="true" t="shared" si="5" ref="L3:L26">IF(C3&gt;0,E3*(LN(E3)),"")</f>
        <v>-0.20503573374911563</v>
      </c>
    </row>
    <row r="4" spans="1:12" ht="15.75">
      <c r="A4" s="9" t="s">
        <v>12</v>
      </c>
      <c r="B4" s="14">
        <v>0</v>
      </c>
      <c r="C4" s="15">
        <v>4</v>
      </c>
      <c r="D4" s="1">
        <f t="shared" si="0"/>
        <v>0</v>
      </c>
      <c r="E4" s="7">
        <f t="shared" si="1"/>
        <v>0.06557377049180328</v>
      </c>
      <c r="F4" s="10">
        <f t="shared" si="2"/>
        <v>0</v>
      </c>
      <c r="G4" s="10"/>
      <c r="H4" s="12" t="str">
        <f t="shared" si="3"/>
        <v>c</v>
      </c>
      <c r="I4" s="10"/>
      <c r="J4" s="10"/>
      <c r="K4" s="1">
        <f t="shared" si="4"/>
      </c>
      <c r="L4" s="7">
        <f t="shared" si="5"/>
        <v>-0.17866095101989643</v>
      </c>
    </row>
    <row r="5" spans="1:12" ht="15.75">
      <c r="A5" s="9" t="s">
        <v>13</v>
      </c>
      <c r="B5" s="14">
        <v>0</v>
      </c>
      <c r="C5" s="15">
        <v>5</v>
      </c>
      <c r="D5" s="1">
        <f t="shared" si="0"/>
        <v>0</v>
      </c>
      <c r="E5" s="7">
        <f t="shared" si="1"/>
        <v>0.08196721311475409</v>
      </c>
      <c r="F5" s="10">
        <f t="shared" si="2"/>
        <v>0</v>
      </c>
      <c r="G5" s="10"/>
      <c r="H5" s="12" t="str">
        <f t="shared" si="3"/>
        <v>c</v>
      </c>
      <c r="I5" s="10"/>
      <c r="J5" s="10"/>
      <c r="K5" s="1">
        <f t="shared" si="4"/>
      </c>
      <c r="L5" s="7">
        <f t="shared" si="5"/>
        <v>-0.20503573374911563</v>
      </c>
    </row>
    <row r="6" spans="1:12" ht="15.75">
      <c r="A6" s="9" t="s">
        <v>14</v>
      </c>
      <c r="B6" s="14">
        <v>0</v>
      </c>
      <c r="C6" s="15">
        <v>28</v>
      </c>
      <c r="D6" s="1">
        <f t="shared" si="0"/>
        <v>0</v>
      </c>
      <c r="E6" s="7">
        <f t="shared" si="1"/>
        <v>0.45901639344262296</v>
      </c>
      <c r="F6" s="10">
        <f t="shared" si="2"/>
        <v>0</v>
      </c>
      <c r="G6" s="10"/>
      <c r="H6" s="12" t="str">
        <f t="shared" si="3"/>
        <v>c</v>
      </c>
      <c r="I6" s="9" t="s">
        <v>3</v>
      </c>
      <c r="J6" s="13">
        <f>SUM(J7:J10)</f>
        <v>14</v>
      </c>
      <c r="K6" s="1">
        <f t="shared" si="4"/>
      </c>
      <c r="L6" s="7">
        <f t="shared" si="5"/>
        <v>-0.3574219985565083</v>
      </c>
    </row>
    <row r="7" spans="1:12" ht="15.75">
      <c r="A7" s="9" t="s">
        <v>15</v>
      </c>
      <c r="B7" s="14">
        <v>0</v>
      </c>
      <c r="C7" s="15">
        <v>9</v>
      </c>
      <c r="D7" s="1">
        <f t="shared" si="0"/>
        <v>0</v>
      </c>
      <c r="E7" s="7">
        <f t="shared" si="1"/>
        <v>0.14754098360655737</v>
      </c>
      <c r="F7" s="10">
        <f t="shared" si="2"/>
        <v>0</v>
      </c>
      <c r="G7" s="10"/>
      <c r="H7" s="12" t="str">
        <f t="shared" si="3"/>
        <v>c</v>
      </c>
      <c r="I7" s="9" t="s">
        <v>4</v>
      </c>
      <c r="J7" s="13">
        <f>COUNTIF(H2:H26,"a")</f>
        <v>0</v>
      </c>
      <c r="K7" s="1">
        <f t="shared" si="4"/>
      </c>
      <c r="L7" s="7">
        <f t="shared" si="5"/>
        <v>-0.2823416980579316</v>
      </c>
    </row>
    <row r="8" spans="1:12" ht="15.75">
      <c r="A8" s="9" t="s">
        <v>16</v>
      </c>
      <c r="B8" s="14">
        <v>0</v>
      </c>
      <c r="C8" s="15">
        <v>5</v>
      </c>
      <c r="D8" s="1">
        <f t="shared" si="0"/>
        <v>0</v>
      </c>
      <c r="E8" s="7">
        <f t="shared" si="1"/>
        <v>0.08196721311475409</v>
      </c>
      <c r="F8" s="10">
        <f t="shared" si="2"/>
        <v>0</v>
      </c>
      <c r="G8" s="10"/>
      <c r="H8" s="12" t="str">
        <f t="shared" si="3"/>
        <v>c</v>
      </c>
      <c r="I8" s="9" t="s">
        <v>5</v>
      </c>
      <c r="J8" s="13">
        <f>COUNTIF(H2:H22,"b")</f>
        <v>7</v>
      </c>
      <c r="K8" s="1">
        <f t="shared" si="4"/>
      </c>
      <c r="L8" s="7">
        <f t="shared" si="5"/>
        <v>-0.20503573374911563</v>
      </c>
    </row>
    <row r="9" spans="1:12" ht="15.75">
      <c r="A9" s="9" t="s">
        <v>17</v>
      </c>
      <c r="B9" s="14">
        <v>1</v>
      </c>
      <c r="C9" s="15">
        <v>0</v>
      </c>
      <c r="D9" s="1">
        <f t="shared" si="0"/>
        <v>0.03125</v>
      </c>
      <c r="E9" s="7">
        <f t="shared" si="1"/>
        <v>0</v>
      </c>
      <c r="F9" s="10">
        <f t="shared" si="2"/>
        <v>0</v>
      </c>
      <c r="G9" s="10"/>
      <c r="H9" s="12" t="str">
        <f t="shared" si="3"/>
        <v>b</v>
      </c>
      <c r="I9" s="9" t="s">
        <v>6</v>
      </c>
      <c r="J9" s="13">
        <f>COUNTIF(H2:H26,"c")</f>
        <v>7</v>
      </c>
      <c r="K9" s="1">
        <f t="shared" si="4"/>
        <v>-0.10830424696249145</v>
      </c>
      <c r="L9" s="7">
        <f t="shared" si="5"/>
      </c>
    </row>
    <row r="10" spans="1:12" ht="15.75">
      <c r="A10" s="9" t="s">
        <v>18</v>
      </c>
      <c r="B10" s="14">
        <v>4</v>
      </c>
      <c r="C10" s="15">
        <v>0</v>
      </c>
      <c r="D10" s="1">
        <f t="shared" si="0"/>
        <v>0.125</v>
      </c>
      <c r="E10" s="7">
        <f t="shared" si="1"/>
        <v>0</v>
      </c>
      <c r="F10" s="10">
        <f t="shared" si="2"/>
        <v>0</v>
      </c>
      <c r="G10" s="10"/>
      <c r="H10" s="12" t="str">
        <f t="shared" si="3"/>
        <v>b</v>
      </c>
      <c r="I10" s="9" t="s">
        <v>7</v>
      </c>
      <c r="J10" s="13">
        <f>COUNTIF(H2:H22,"d")</f>
        <v>0</v>
      </c>
      <c r="K10" s="1">
        <f t="shared" si="4"/>
        <v>-0.25993019270997947</v>
      </c>
      <c r="L10" s="7">
        <f t="shared" si="5"/>
      </c>
    </row>
    <row r="11" spans="1:12" ht="15.75">
      <c r="A11" s="9" t="s">
        <v>19</v>
      </c>
      <c r="B11" s="14">
        <v>5</v>
      </c>
      <c r="C11" s="15">
        <v>0</v>
      </c>
      <c r="D11" s="1">
        <f t="shared" si="0"/>
        <v>0.15625</v>
      </c>
      <c r="E11" s="7">
        <f t="shared" si="1"/>
        <v>0</v>
      </c>
      <c r="F11" s="10">
        <f t="shared" si="2"/>
        <v>0</v>
      </c>
      <c r="G11" s="10"/>
      <c r="H11" s="12" t="str">
        <f t="shared" si="3"/>
        <v>b</v>
      </c>
      <c r="I11" s="10"/>
      <c r="J11" s="10"/>
      <c r="K11" s="1">
        <f t="shared" si="4"/>
        <v>-0.2900465609946291</v>
      </c>
      <c r="L11" s="7">
        <f t="shared" si="5"/>
      </c>
    </row>
    <row r="12" spans="1:12" ht="16.5" thickBot="1">
      <c r="A12" s="9" t="s">
        <v>20</v>
      </c>
      <c r="B12" s="14">
        <v>6</v>
      </c>
      <c r="C12" s="15">
        <v>0</v>
      </c>
      <c r="D12" s="1">
        <f t="shared" si="0"/>
        <v>0.1875</v>
      </c>
      <c r="E12" s="7">
        <f t="shared" si="1"/>
        <v>0</v>
      </c>
      <c r="F12" s="10">
        <f t="shared" si="2"/>
        <v>0</v>
      </c>
      <c r="G12" s="10"/>
      <c r="H12" s="12" t="str">
        <f t="shared" si="3"/>
        <v>b</v>
      </c>
      <c r="I12" s="10"/>
      <c r="J12" s="10"/>
      <c r="K12" s="1">
        <f t="shared" si="4"/>
        <v>-0.3138705812946884</v>
      </c>
      <c r="L12" s="7">
        <f t="shared" si="5"/>
      </c>
    </row>
    <row r="13" spans="1:12" ht="15.75">
      <c r="A13" s="9" t="s">
        <v>21</v>
      </c>
      <c r="B13" s="14">
        <v>3</v>
      </c>
      <c r="C13" s="15">
        <v>0</v>
      </c>
      <c r="D13" s="1">
        <f t="shared" si="0"/>
        <v>0.09375</v>
      </c>
      <c r="E13" s="7">
        <f t="shared" si="1"/>
        <v>0</v>
      </c>
      <c r="F13" s="10">
        <f t="shared" si="2"/>
        <v>0</v>
      </c>
      <c r="G13" s="10"/>
      <c r="H13" s="12" t="str">
        <f t="shared" si="3"/>
        <v>b</v>
      </c>
      <c r="I13" s="22" t="s">
        <v>2</v>
      </c>
      <c r="J13" s="20">
        <f>J7/(J6-J10)</f>
        <v>0</v>
      </c>
      <c r="K13" s="1">
        <f t="shared" si="4"/>
        <v>-0.2219178388248391</v>
      </c>
      <c r="L13" s="7">
        <f t="shared" si="5"/>
      </c>
    </row>
    <row r="14" spans="1:12" ht="15.75">
      <c r="A14" s="9" t="s">
        <v>22</v>
      </c>
      <c r="B14" s="14">
        <v>6</v>
      </c>
      <c r="C14" s="15">
        <v>0</v>
      </c>
      <c r="D14" s="1">
        <f t="shared" si="0"/>
        <v>0.1875</v>
      </c>
      <c r="E14" s="7">
        <f t="shared" si="1"/>
        <v>0</v>
      </c>
      <c r="F14" s="10">
        <f t="shared" si="2"/>
        <v>0</v>
      </c>
      <c r="G14" s="10"/>
      <c r="H14" s="12" t="str">
        <f t="shared" si="3"/>
        <v>b</v>
      </c>
      <c r="I14" s="10"/>
      <c r="J14" s="10"/>
      <c r="K14" s="1">
        <f t="shared" si="4"/>
        <v>-0.3138705812946884</v>
      </c>
      <c r="L14" s="7">
        <f t="shared" si="5"/>
      </c>
    </row>
    <row r="15" spans="1:12" ht="15.75">
      <c r="A15" s="9" t="s">
        <v>23</v>
      </c>
      <c r="B15" s="14">
        <v>7</v>
      </c>
      <c r="C15" s="15">
        <v>0</v>
      </c>
      <c r="D15" s="1">
        <f t="shared" si="0"/>
        <v>0.21875</v>
      </c>
      <c r="E15" s="7">
        <f t="shared" si="1"/>
        <v>0</v>
      </c>
      <c r="F15" s="10">
        <f t="shared" si="2"/>
        <v>0</v>
      </c>
      <c r="G15" s="10"/>
      <c r="H15" s="12" t="str">
        <f t="shared" si="3"/>
        <v>b</v>
      </c>
      <c r="I15" s="10"/>
      <c r="J15" s="10"/>
      <c r="K15" s="1">
        <f t="shared" si="4"/>
        <v>-0.3324618836315904</v>
      </c>
      <c r="L15" s="7">
        <f t="shared" si="5"/>
      </c>
    </row>
    <row r="16" spans="1:12" ht="15.75">
      <c r="A16" s="9" t="s">
        <v>24</v>
      </c>
      <c r="B16" s="14"/>
      <c r="C16" s="15"/>
      <c r="D16" s="1">
        <f t="shared" si="0"/>
        <v>0</v>
      </c>
      <c r="E16" s="7">
        <f t="shared" si="1"/>
        <v>0</v>
      </c>
      <c r="F16" s="10">
        <f t="shared" si="2"/>
        <v>0</v>
      </c>
      <c r="G16" s="10"/>
      <c r="H16" s="12">
        <f t="shared" si="3"/>
      </c>
      <c r="I16" s="10"/>
      <c r="J16" s="10"/>
      <c r="K16" s="1">
        <f t="shared" si="4"/>
      </c>
      <c r="L16" s="7">
        <f t="shared" si="5"/>
      </c>
    </row>
    <row r="17" spans="1:12" ht="15.75">
      <c r="A17" s="9" t="s">
        <v>25</v>
      </c>
      <c r="B17" s="14"/>
      <c r="C17" s="15"/>
      <c r="D17" s="1">
        <f t="shared" si="0"/>
        <v>0</v>
      </c>
      <c r="E17" s="7">
        <f t="shared" si="1"/>
        <v>0</v>
      </c>
      <c r="F17" s="10">
        <f t="shared" si="2"/>
        <v>0</v>
      </c>
      <c r="G17" s="10"/>
      <c r="H17" s="12">
        <f t="shared" si="3"/>
      </c>
      <c r="I17" s="10"/>
      <c r="J17" s="10"/>
      <c r="K17" s="1">
        <f t="shared" si="4"/>
      </c>
      <c r="L17" s="7">
        <f t="shared" si="5"/>
      </c>
    </row>
    <row r="18" spans="1:12" ht="15.75">
      <c r="A18" s="9" t="s">
        <v>26</v>
      </c>
      <c r="B18" s="14"/>
      <c r="C18" s="15"/>
      <c r="D18" s="1">
        <f t="shared" si="0"/>
        <v>0</v>
      </c>
      <c r="E18" s="7">
        <f t="shared" si="1"/>
        <v>0</v>
      </c>
      <c r="F18" s="10">
        <f t="shared" si="2"/>
        <v>0</v>
      </c>
      <c r="G18" s="10"/>
      <c r="H18" s="12">
        <f t="shared" si="3"/>
      </c>
      <c r="I18" s="10"/>
      <c r="J18" s="10"/>
      <c r="K18" s="1">
        <f t="shared" si="4"/>
      </c>
      <c r="L18" s="7">
        <f t="shared" si="5"/>
      </c>
    </row>
    <row r="19" spans="1:12" ht="15.75">
      <c r="A19" s="9" t="s">
        <v>27</v>
      </c>
      <c r="B19" s="14"/>
      <c r="C19" s="15"/>
      <c r="D19" s="1">
        <f t="shared" si="0"/>
        <v>0</v>
      </c>
      <c r="E19" s="7">
        <f t="shared" si="1"/>
        <v>0</v>
      </c>
      <c r="F19" s="10">
        <f t="shared" si="2"/>
        <v>0</v>
      </c>
      <c r="G19" s="10"/>
      <c r="H19" s="12">
        <f t="shared" si="3"/>
      </c>
      <c r="I19" s="10"/>
      <c r="J19" s="10"/>
      <c r="K19" s="1">
        <f t="shared" si="4"/>
      </c>
      <c r="L19" s="7">
        <f t="shared" si="5"/>
      </c>
    </row>
    <row r="20" spans="1:12" ht="15.75">
      <c r="A20" s="9" t="s">
        <v>28</v>
      </c>
      <c r="B20" s="14"/>
      <c r="C20" s="15"/>
      <c r="D20" s="1">
        <f t="shared" si="0"/>
        <v>0</v>
      </c>
      <c r="E20" s="7">
        <f t="shared" si="1"/>
        <v>0</v>
      </c>
      <c r="F20" s="10">
        <f t="shared" si="2"/>
        <v>0</v>
      </c>
      <c r="G20" s="10"/>
      <c r="H20" s="12">
        <f t="shared" si="3"/>
      </c>
      <c r="I20" s="10"/>
      <c r="J20" s="10"/>
      <c r="K20" s="1">
        <f t="shared" si="4"/>
      </c>
      <c r="L20" s="7">
        <f t="shared" si="5"/>
      </c>
    </row>
    <row r="21" spans="1:12" ht="15.75">
      <c r="A21" s="9" t="s">
        <v>29</v>
      </c>
      <c r="B21" s="14"/>
      <c r="C21" s="15"/>
      <c r="D21" s="1">
        <f t="shared" si="0"/>
        <v>0</v>
      </c>
      <c r="E21" s="7">
        <f t="shared" si="1"/>
        <v>0</v>
      </c>
      <c r="F21" s="10">
        <f t="shared" si="2"/>
        <v>0</v>
      </c>
      <c r="G21" s="10"/>
      <c r="H21" s="12">
        <f t="shared" si="3"/>
      </c>
      <c r="I21" s="10"/>
      <c r="J21" s="10"/>
      <c r="K21" s="1">
        <f t="shared" si="4"/>
      </c>
      <c r="L21" s="7">
        <f t="shared" si="5"/>
      </c>
    </row>
    <row r="22" spans="1:12" ht="15.75">
      <c r="A22" s="9" t="s">
        <v>30</v>
      </c>
      <c r="B22" s="14"/>
      <c r="C22" s="15"/>
      <c r="D22" s="1">
        <f t="shared" si="0"/>
        <v>0</v>
      </c>
      <c r="E22" s="7">
        <f t="shared" si="1"/>
        <v>0</v>
      </c>
      <c r="F22" s="10">
        <f t="shared" si="2"/>
        <v>0</v>
      </c>
      <c r="G22" s="10"/>
      <c r="H22" s="12">
        <f t="shared" si="3"/>
      </c>
      <c r="I22" s="10"/>
      <c r="J22" s="10"/>
      <c r="K22" s="1">
        <f t="shared" si="4"/>
      </c>
      <c r="L22" s="7">
        <f t="shared" si="5"/>
      </c>
    </row>
    <row r="23" spans="1:12" ht="15.75">
      <c r="A23" s="9" t="s">
        <v>31</v>
      </c>
      <c r="B23" s="16"/>
      <c r="C23" s="17"/>
      <c r="D23" s="1">
        <f t="shared" si="0"/>
        <v>0</v>
      </c>
      <c r="E23" s="7">
        <f t="shared" si="1"/>
        <v>0</v>
      </c>
      <c r="F23" s="10">
        <f t="shared" si="2"/>
        <v>0</v>
      </c>
      <c r="G23" s="10"/>
      <c r="H23" s="12">
        <f t="shared" si="3"/>
      </c>
      <c r="I23" s="10"/>
      <c r="J23" s="10"/>
      <c r="K23" s="1">
        <f t="shared" si="4"/>
      </c>
      <c r="L23" s="7">
        <f t="shared" si="5"/>
      </c>
    </row>
    <row r="24" spans="1:12" ht="15.75">
      <c r="A24" s="9" t="s">
        <v>32</v>
      </c>
      <c r="B24" s="16"/>
      <c r="C24" s="17"/>
      <c r="D24" s="1">
        <f t="shared" si="0"/>
        <v>0</v>
      </c>
      <c r="E24" s="7">
        <f t="shared" si="1"/>
        <v>0</v>
      </c>
      <c r="F24" s="10">
        <f t="shared" si="2"/>
        <v>0</v>
      </c>
      <c r="G24" s="10"/>
      <c r="H24" s="12">
        <f t="shared" si="3"/>
      </c>
      <c r="I24" s="10"/>
      <c r="J24" s="10"/>
      <c r="K24" s="1">
        <f t="shared" si="4"/>
      </c>
      <c r="L24" s="7">
        <f t="shared" si="5"/>
      </c>
    </row>
    <row r="25" spans="1:12" ht="15.75">
      <c r="A25" s="9" t="s">
        <v>33</v>
      </c>
      <c r="B25" s="16"/>
      <c r="C25" s="17"/>
      <c r="D25" s="1">
        <f t="shared" si="0"/>
        <v>0</v>
      </c>
      <c r="E25" s="7">
        <f t="shared" si="1"/>
        <v>0</v>
      </c>
      <c r="F25" s="10">
        <f t="shared" si="2"/>
        <v>0</v>
      </c>
      <c r="G25" s="10"/>
      <c r="H25" s="12">
        <f t="shared" si="3"/>
      </c>
      <c r="I25" s="10"/>
      <c r="J25" s="10"/>
      <c r="K25" s="1">
        <f t="shared" si="4"/>
      </c>
      <c r="L25" s="7">
        <f t="shared" si="5"/>
      </c>
    </row>
    <row r="26" spans="1:12" ht="16.5" thickBot="1">
      <c r="A26" s="9" t="s">
        <v>34</v>
      </c>
      <c r="B26" s="16"/>
      <c r="C26" s="17"/>
      <c r="D26" s="1">
        <f t="shared" si="0"/>
        <v>0</v>
      </c>
      <c r="E26" s="7">
        <f t="shared" si="1"/>
        <v>0</v>
      </c>
      <c r="F26" s="10">
        <f t="shared" si="2"/>
        <v>0</v>
      </c>
      <c r="G26" s="10"/>
      <c r="H26" s="12">
        <f t="shared" si="3"/>
      </c>
      <c r="I26" s="10"/>
      <c r="J26" s="10"/>
      <c r="K26" s="1">
        <f t="shared" si="4"/>
      </c>
      <c r="L26" s="7">
        <f t="shared" si="5"/>
      </c>
    </row>
    <row r="27" spans="1:12" ht="12.75">
      <c r="A27" s="18" t="s">
        <v>35</v>
      </c>
      <c r="B27" s="19">
        <f>SUM(B2:B26)</f>
        <v>32</v>
      </c>
      <c r="C27" s="19">
        <f>SUM(C2:C26)</f>
        <v>61</v>
      </c>
      <c r="D27" s="19"/>
      <c r="E27" s="18" t="s">
        <v>8</v>
      </c>
      <c r="F27" s="20">
        <f>SUM(F2:F26)</f>
        <v>0</v>
      </c>
      <c r="G27" s="19"/>
      <c r="H27" s="19"/>
      <c r="I27" s="19"/>
      <c r="J27" s="20" t="s">
        <v>36</v>
      </c>
      <c r="K27" s="19"/>
      <c r="L27" s="19"/>
    </row>
    <row r="28" spans="1:12" ht="12.75">
      <c r="A28" s="10"/>
      <c r="B28" s="10"/>
      <c r="C28" s="10"/>
      <c r="D28" s="10"/>
      <c r="E28" s="10"/>
      <c r="F28" s="10"/>
      <c r="G28" s="10"/>
      <c r="H28" s="10"/>
      <c r="I28" s="10"/>
      <c r="J28" s="9" t="s">
        <v>37</v>
      </c>
      <c r="K28" s="9">
        <f>COUNTIF(D2:D26,"&gt;0")</f>
        <v>7</v>
      </c>
      <c r="L28" s="9">
        <f>COUNTIF(E2:E26,"&gt;0")</f>
        <v>7</v>
      </c>
    </row>
    <row r="29" spans="1:12" ht="12.75">
      <c r="A29" s="10"/>
      <c r="B29" s="10"/>
      <c r="C29" s="10"/>
      <c r="D29" s="10"/>
      <c r="E29" s="10"/>
      <c r="F29" s="10"/>
      <c r="G29" s="10"/>
      <c r="H29" s="10"/>
      <c r="I29" s="10"/>
      <c r="J29" s="9" t="s">
        <v>9</v>
      </c>
      <c r="K29" s="21">
        <f>-1*(SUM(K2:K26))</f>
        <v>1.8404018857129065</v>
      </c>
      <c r="L29" s="21">
        <f>-1*(SUM(L2:L26))</f>
        <v>1.6385675826307988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Schaefer</dc:creator>
  <cp:keywords/>
  <dc:description/>
  <cp:lastModifiedBy>Jake Schaefer</cp:lastModifiedBy>
  <dcterms:created xsi:type="dcterms:W3CDTF">2007-07-02T14:22:20Z</dcterms:created>
  <dcterms:modified xsi:type="dcterms:W3CDTF">2007-07-02T16:03:20Z</dcterms:modified>
  <cp:category/>
  <cp:version/>
  <cp:contentType/>
  <cp:contentStatus/>
</cp:coreProperties>
</file>